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firstSheet="1" activeTab="3"/>
  </bookViews>
  <sheets>
    <sheet name="OPEX (3)" sheetId="8" state="hidden" r:id="rId1"/>
    <sheet name="2021" sheetId="9" r:id="rId2"/>
    <sheet name="2022" sheetId="6" r:id="rId3"/>
    <sheet name="2023" sheetId="10" r:id="rId4"/>
  </sheets>
  <definedNames>
    <definedName name="EUR" localSheetId="1">#REF!</definedName>
    <definedName name="EUR" localSheetId="0">#REF!</definedName>
    <definedName name="EUR">#REF!</definedName>
    <definedName name="Kuwaitii_Dinar" localSheetId="1">#REF!</definedName>
    <definedName name="Kuwaitii_Dinar" localSheetId="0">#REF!</definedName>
    <definedName name="Kuwaitii_Dinar">#REF!</definedName>
    <definedName name="SDR" localSheetId="1">#REF!</definedName>
    <definedName name="SDR" localSheetId="0">#REF!</definedName>
    <definedName name="SDR">#REF!</definedName>
    <definedName name="USD" localSheetId="1">#REF!</definedName>
    <definedName name="USD" localSheetId="0">#REF!</definedName>
    <definedName name="USD">#REF!</definedName>
    <definedName name="YN" localSheetId="1">#REF!</definedName>
    <definedName name="YN" localSheetId="0">#REF!</definedName>
    <definedName name="YN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  <c r="H17" i="6"/>
  <c r="H13" i="6" l="1"/>
  <c r="E13" i="9" l="1"/>
  <c r="F13" i="9"/>
  <c r="G13" i="9"/>
  <c r="D13" i="9"/>
  <c r="G19" i="6" l="1"/>
  <c r="F19" i="6"/>
  <c r="E19" i="6"/>
  <c r="D19" i="6"/>
  <c r="G22" i="10"/>
  <c r="E22" i="10"/>
  <c r="D22" i="10"/>
  <c r="F22" i="10"/>
  <c r="F17" i="10"/>
  <c r="F13" i="10" s="1"/>
  <c r="E17" i="10"/>
  <c r="E13" i="10" s="1"/>
  <c r="D17" i="10"/>
  <c r="D13" i="10" s="1"/>
  <c r="G8" i="10"/>
  <c r="F8" i="10"/>
  <c r="E8" i="10"/>
  <c r="D8" i="10"/>
  <c r="D19" i="9"/>
  <c r="D29" i="10" l="1"/>
  <c r="F29" i="10"/>
  <c r="E29" i="10"/>
  <c r="G17" i="10"/>
  <c r="G13" i="10" s="1"/>
  <c r="D8" i="9"/>
  <c r="G29" i="10" l="1"/>
  <c r="G19" i="9" l="1"/>
  <c r="F22" i="9"/>
  <c r="E22" i="9"/>
  <c r="F19" i="9"/>
  <c r="E19" i="9"/>
  <c r="D22" i="9"/>
  <c r="G22" i="9"/>
  <c r="E8" i="9"/>
  <c r="F17" i="9" l="1"/>
  <c r="G17" i="9"/>
  <c r="G8" i="9"/>
  <c r="F8" i="9"/>
  <c r="E17" i="9"/>
  <c r="D17" i="9"/>
  <c r="G22" i="6" l="1"/>
  <c r="E8" i="6"/>
  <c r="F8" i="6"/>
  <c r="G8" i="6"/>
  <c r="K34" i="8" l="1"/>
  <c r="K30" i="8"/>
  <c r="K26" i="8"/>
  <c r="E25" i="8"/>
  <c r="D25" i="8"/>
  <c r="E24" i="8"/>
  <c r="D24" i="8"/>
  <c r="K22" i="8"/>
  <c r="G22" i="8"/>
  <c r="F22" i="8"/>
  <c r="H20" i="8"/>
  <c r="H19" i="8"/>
  <c r="H18" i="8"/>
  <c r="G17" i="8"/>
  <c r="F17" i="8"/>
  <c r="E17" i="8"/>
  <c r="D17" i="8"/>
  <c r="D11" i="8"/>
  <c r="H11" i="8" s="1"/>
  <c r="H10" i="8"/>
  <c r="H9" i="8"/>
  <c r="H8" i="8"/>
  <c r="H7" i="8"/>
  <c r="H6" i="8"/>
  <c r="E22" i="6"/>
  <c r="D22" i="6"/>
  <c r="F22" i="6"/>
  <c r="E17" i="6"/>
  <c r="E13" i="6" s="1"/>
  <c r="F17" i="6"/>
  <c r="F13" i="6" s="1"/>
  <c r="G17" i="6"/>
  <c r="D17" i="6"/>
  <c r="G13" i="6" l="1"/>
  <c r="K36" i="8"/>
  <c r="H17" i="8"/>
  <c r="E22" i="8"/>
  <c r="D8" i="6"/>
  <c r="D13" i="6" s="1"/>
  <c r="D22" i="8"/>
</calcChain>
</file>

<file path=xl/sharedStrings.xml><?xml version="1.0" encoding="utf-8"?>
<sst xmlns="http://schemas.openxmlformats.org/spreadsheetml/2006/main" count="116" uniqueCount="36">
  <si>
    <t>в том числе:</t>
  </si>
  <si>
    <t>1-й кв.</t>
  </si>
  <si>
    <t>2-й кв.</t>
  </si>
  <si>
    <t>3-й кв.</t>
  </si>
  <si>
    <t>4-й кв.</t>
  </si>
  <si>
    <t>* Нижеприведенные данные являются неаудированными показателями по итогам каждого квартала.</t>
  </si>
  <si>
    <t>Общий результат деятельности (млн. сомони)
(прибыль+; убыток-)</t>
  </si>
  <si>
    <t xml:space="preserve"> -</t>
  </si>
  <si>
    <t>ОАО "Шабакахои таксимоти барк" (млн.кВт.ч.)</t>
  </si>
  <si>
    <t>ОАО "Шабакахои таксимоти барк"</t>
  </si>
  <si>
    <t>Производственные расходы</t>
  </si>
  <si>
    <t>Расходы на покупку электроэнергии</t>
  </si>
  <si>
    <t>Расходы по кредитным обязательствам</t>
  </si>
  <si>
    <t>Квартальные операционные показатели ОАО "Шабакахои интиколи барк" для представления в рамках проекта №D558-TJ от 5 мая 2020 года</t>
  </si>
  <si>
    <t>Получено электроэнергии от 
ОАХК "Барки Точик" (млн.кВт.ч.)</t>
  </si>
  <si>
    <t>Отпущено электроэнергии (млн.кВт.ч.)</t>
  </si>
  <si>
    <t>Действующие тарифы ОАО "Шабакахои интиколи барк" на оказания услуг по транзиту электроэнергии (дирам/кВт.ч.)</t>
  </si>
  <si>
    <t>ОАХК "Барки Точик"</t>
  </si>
  <si>
    <t>Общий доход от оказания услуг по транзиту (млн.сомони)</t>
  </si>
  <si>
    <t>Общие расходы ОАО "Шабакахои интиколи барк" (млн.сомони)</t>
  </si>
  <si>
    <t>Основная кредиторская задолженность (млн.сомони)</t>
  </si>
  <si>
    <t xml:space="preserve"> - </t>
  </si>
  <si>
    <t>2022 год</t>
  </si>
  <si>
    <t>ОАО "БТ" Экспорт электроэнергии (млн.кВт.ч.)</t>
  </si>
  <si>
    <t>2021год (после аудита)</t>
  </si>
  <si>
    <t>2023 год (до аудита)</t>
  </si>
  <si>
    <t>2022 год (после аудита)</t>
  </si>
  <si>
    <t>Квартальные операционные показатели ОАО "Шабакахои таксимоти барк" на 2021 г</t>
  </si>
  <si>
    <t>Общие расходы ОАО "Шабакахои таксимоти барк" (млн.сомони)</t>
  </si>
  <si>
    <t>Действующие тарифы ОАО "Шабакахои таксимоти барк" на продажу электроэнергии (дирам/кВт.ч.)</t>
  </si>
  <si>
    <t>Общий доход от продажи электроэнергии (млн.сомони)</t>
  </si>
  <si>
    <t>Получено электроэнергии от 
ОАХК "Барки Точик"  (млн.кВт.ч.)</t>
  </si>
  <si>
    <t>Квартальные операционные показатели ОАО "Шабакахои таксимоти барк"на 2022 г</t>
  </si>
  <si>
    <t>Потребление электроэнергии (млн.кВт.ч.)</t>
  </si>
  <si>
    <t>Квартальные операционные показатели ОАО "Шабакахои таксимоти барк" на 2023 г</t>
  </si>
  <si>
    <t>Действующие тарифы ОАО "Шабакахои таксимоти барк" на оказания услуг по транзиту электроэнергии (дирам/кВт.ч.)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</si>
</sst>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left"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  <xf numFmtId="164" fontId="1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wrapText="1"/>
    </xf>
    <xf numFmtId="164" fontId="1" fillId="2" borderId="4" xfId="1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5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110" zoomScaleNormal="110" workbookViewId="0">
      <selection activeCell="H6" sqref="H6"/>
    </sheetView>
  </sheetViews>
  <sheetFormatPr defaultRowHeight="15" x14ac:dyDescent="0.25"/>
  <cols>
    <col min="2" max="2" width="3.5703125" customWidth="1"/>
    <col min="3" max="3" width="47.140625" customWidth="1"/>
    <col min="4" max="6" width="12.28515625" bestFit="1" customWidth="1"/>
    <col min="7" max="7" width="11.28515625" bestFit="1" customWidth="1"/>
    <col min="8" max="8" width="12.140625" customWidth="1"/>
    <col min="9" max="9" width="11.7109375" customWidth="1"/>
    <col min="10" max="10" width="9.28515625" bestFit="1" customWidth="1"/>
    <col min="11" max="11" width="12.85546875" bestFit="1" customWidth="1"/>
  </cols>
  <sheetData>
    <row r="1" spans="1:9" ht="33.75" customHeight="1" x14ac:dyDescent="0.25">
      <c r="A1" s="51" t="s">
        <v>13</v>
      </c>
      <c r="B1" s="51"/>
      <c r="C1" s="51"/>
      <c r="D1" s="51"/>
      <c r="E1" s="51"/>
      <c r="F1" s="51"/>
      <c r="G1" s="51"/>
    </row>
    <row r="2" spans="1:9" ht="41.25" customHeight="1" x14ac:dyDescent="0.25">
      <c r="A2" s="52" t="s">
        <v>5</v>
      </c>
      <c r="B2" s="52"/>
      <c r="C2" s="52"/>
      <c r="D2" s="52"/>
      <c r="E2" s="52"/>
      <c r="F2" s="52"/>
      <c r="G2" s="52"/>
    </row>
    <row r="3" spans="1:9" x14ac:dyDescent="0.25">
      <c r="B3" s="53"/>
      <c r="C3" s="53"/>
      <c r="D3" s="54" t="s">
        <v>22</v>
      </c>
      <c r="E3" s="54"/>
      <c r="F3" s="54"/>
      <c r="G3" s="54"/>
    </row>
    <row r="4" spans="1:9" ht="15" customHeight="1" x14ac:dyDescent="0.25">
      <c r="B4" s="53"/>
      <c r="C4" s="53"/>
      <c r="D4" s="2" t="s">
        <v>1</v>
      </c>
      <c r="E4" s="3" t="s">
        <v>2</v>
      </c>
      <c r="F4" s="3" t="s">
        <v>3</v>
      </c>
      <c r="G4" s="1" t="s">
        <v>4</v>
      </c>
    </row>
    <row r="5" spans="1:9" x14ac:dyDescent="0.25">
      <c r="B5" s="7"/>
      <c r="C5" s="7"/>
      <c r="D5" s="19"/>
      <c r="E5" s="19"/>
      <c r="F5" s="19"/>
      <c r="G5" s="19"/>
      <c r="H5" s="13"/>
      <c r="I5" s="24"/>
    </row>
    <row r="6" spans="1:9" ht="31.5" customHeight="1" x14ac:dyDescent="0.25">
      <c r="B6" s="48" t="s">
        <v>14</v>
      </c>
      <c r="C6" s="55"/>
      <c r="D6" s="14">
        <v>5341.9</v>
      </c>
      <c r="E6" s="14">
        <v>5115.09</v>
      </c>
      <c r="F6" s="14">
        <v>6115.799</v>
      </c>
      <c r="G6" s="14">
        <v>4993.4799999999996</v>
      </c>
      <c r="H6" s="13">
        <f t="shared" ref="H6:H11" si="0">G6+F6+E6+D6</f>
        <v>21566.269</v>
      </c>
      <c r="I6" s="24"/>
    </row>
    <row r="7" spans="1:9" x14ac:dyDescent="0.25">
      <c r="B7" s="6"/>
      <c r="C7" s="6"/>
      <c r="D7" s="20"/>
      <c r="E7" s="20"/>
      <c r="F7" s="20"/>
      <c r="G7" s="20"/>
      <c r="H7" s="13">
        <f t="shared" si="0"/>
        <v>0</v>
      </c>
      <c r="I7" s="24"/>
    </row>
    <row r="8" spans="1:9" ht="30" customHeight="1" x14ac:dyDescent="0.25">
      <c r="B8" s="50" t="s">
        <v>15</v>
      </c>
      <c r="C8" s="50"/>
      <c r="D8" s="14">
        <v>5167.46</v>
      </c>
      <c r="E8" s="14">
        <v>4930.8500000000004</v>
      </c>
      <c r="F8" s="14">
        <v>5890.45</v>
      </c>
      <c r="G8" s="14">
        <v>4819.7</v>
      </c>
      <c r="H8" s="13">
        <f t="shared" si="0"/>
        <v>20808.46</v>
      </c>
      <c r="I8" s="24"/>
    </row>
    <row r="9" spans="1:9" x14ac:dyDescent="0.25">
      <c r="B9" s="6"/>
      <c r="C9" s="5" t="s">
        <v>0</v>
      </c>
      <c r="D9" s="21"/>
      <c r="E9" s="21"/>
      <c r="F9" s="21"/>
      <c r="G9" s="21"/>
      <c r="H9" s="13">
        <f t="shared" si="0"/>
        <v>0</v>
      </c>
      <c r="I9" s="24"/>
    </row>
    <row r="10" spans="1:9" ht="15.75" customHeight="1" x14ac:dyDescent="0.25">
      <c r="B10" s="47" t="s">
        <v>8</v>
      </c>
      <c r="C10" s="47"/>
      <c r="D10" s="21">
        <v>4858.49</v>
      </c>
      <c r="E10" s="21">
        <v>3832.6</v>
      </c>
      <c r="F10" s="21">
        <v>4214.8999999999996</v>
      </c>
      <c r="G10" s="21">
        <v>4579.08</v>
      </c>
      <c r="H10" s="13">
        <f t="shared" si="0"/>
        <v>17485.07</v>
      </c>
      <c r="I10" s="24"/>
    </row>
    <row r="11" spans="1:9" ht="15.75" customHeight="1" x14ac:dyDescent="0.25">
      <c r="B11" s="47" t="s">
        <v>23</v>
      </c>
      <c r="C11" s="47"/>
      <c r="D11" s="21">
        <f>126.853879+99.55045+81.419521</f>
        <v>307.82384999999999</v>
      </c>
      <c r="E11" s="21">
        <v>1092.97</v>
      </c>
      <c r="F11" s="21">
        <v>1670.39</v>
      </c>
      <c r="G11" s="21">
        <v>239.44</v>
      </c>
      <c r="H11" s="13">
        <f t="shared" si="0"/>
        <v>3310.6238499999999</v>
      </c>
      <c r="I11" s="24"/>
    </row>
    <row r="12" spans="1:9" ht="16.5" customHeight="1" x14ac:dyDescent="0.25">
      <c r="B12" s="6"/>
      <c r="C12" s="6"/>
      <c r="D12" s="20"/>
      <c r="E12" s="20"/>
      <c r="F12" s="20"/>
      <c r="G12" s="20"/>
      <c r="H12" s="13"/>
      <c r="I12" s="24"/>
    </row>
    <row r="13" spans="1:9" ht="48.75" customHeight="1" x14ac:dyDescent="0.25">
      <c r="B13" s="48" t="s">
        <v>16</v>
      </c>
      <c r="C13" s="48"/>
      <c r="D13" s="25">
        <v>2.56</v>
      </c>
      <c r="E13" s="25">
        <v>2.56</v>
      </c>
      <c r="F13" s="25">
        <v>2.56</v>
      </c>
      <c r="G13" s="25">
        <v>2.56</v>
      </c>
      <c r="H13" s="13"/>
      <c r="I13" s="24"/>
    </row>
    <row r="14" spans="1:9" ht="14.25" customHeight="1" x14ac:dyDescent="0.25">
      <c r="B14" s="6"/>
      <c r="C14" s="8" t="s">
        <v>17</v>
      </c>
      <c r="D14" s="25">
        <v>2.56</v>
      </c>
      <c r="E14" s="25">
        <v>2.56</v>
      </c>
      <c r="F14" s="25">
        <v>2.56</v>
      </c>
      <c r="G14" s="25">
        <v>2.56</v>
      </c>
      <c r="H14" s="13"/>
      <c r="I14" s="24"/>
    </row>
    <row r="15" spans="1:9" ht="14.25" customHeight="1" x14ac:dyDescent="0.25">
      <c r="B15" s="6"/>
      <c r="C15" s="8" t="s">
        <v>9</v>
      </c>
      <c r="D15" s="25">
        <v>2.56</v>
      </c>
      <c r="E15" s="25">
        <v>2.56</v>
      </c>
      <c r="F15" s="25">
        <v>2.56</v>
      </c>
      <c r="G15" s="25">
        <v>2.56</v>
      </c>
      <c r="H15" s="13"/>
      <c r="I15" s="24"/>
    </row>
    <row r="16" spans="1:9" x14ac:dyDescent="0.25">
      <c r="B16" s="5"/>
      <c r="C16" s="6"/>
      <c r="D16" s="20"/>
      <c r="E16" s="20"/>
      <c r="F16" s="20"/>
      <c r="G16" s="20"/>
      <c r="H16" s="13"/>
      <c r="I16" s="24"/>
    </row>
    <row r="17" spans="2:12" ht="33" customHeight="1" x14ac:dyDescent="0.25">
      <c r="B17" s="48" t="s">
        <v>18</v>
      </c>
      <c r="C17" s="48"/>
      <c r="D17" s="15">
        <f>D19+D20</f>
        <v>132253.98884000001</v>
      </c>
      <c r="E17" s="15">
        <f>E19+E20</f>
        <v>126085.63223</v>
      </c>
      <c r="F17" s="15">
        <f>F19+F20</f>
        <v>150674.09746000002</v>
      </c>
      <c r="G17" s="15">
        <f>G19+G20</f>
        <v>123354.32781</v>
      </c>
      <c r="H17" s="13">
        <f>G17+F17+E17+D17</f>
        <v>532368.04634</v>
      </c>
      <c r="I17" s="24"/>
    </row>
    <row r="18" spans="2:12" x14ac:dyDescent="0.25">
      <c r="B18" s="4"/>
      <c r="C18" s="5" t="s">
        <v>0</v>
      </c>
      <c r="D18" s="21"/>
      <c r="E18" s="21"/>
      <c r="F18" s="21"/>
      <c r="G18" s="21"/>
      <c r="H18" s="13">
        <f>G18+F18+E18+D18</f>
        <v>0</v>
      </c>
      <c r="I18" s="24"/>
      <c r="J18" s="11"/>
      <c r="K18" s="11"/>
      <c r="L18" s="11"/>
    </row>
    <row r="19" spans="2:12" x14ac:dyDescent="0.25">
      <c r="B19" s="4"/>
      <c r="C19" s="8" t="s">
        <v>17</v>
      </c>
      <c r="D19" s="22">
        <v>7880.2905600000004</v>
      </c>
      <c r="E19" s="21">
        <v>27977.491890000001</v>
      </c>
      <c r="F19" s="21">
        <v>42762.05747</v>
      </c>
      <c r="G19" s="21">
        <v>6129.6328199999998</v>
      </c>
      <c r="H19" s="23">
        <f>G19+F19+E19+D19</f>
        <v>84749.472739999997</v>
      </c>
      <c r="I19" s="24"/>
      <c r="J19" s="11">
        <v>1</v>
      </c>
      <c r="K19" s="11">
        <v>54309046.299999997</v>
      </c>
      <c r="L19" s="11"/>
    </row>
    <row r="20" spans="2:12" x14ac:dyDescent="0.25">
      <c r="B20" s="6"/>
      <c r="C20" s="8" t="s">
        <v>9</v>
      </c>
      <c r="D20" s="21">
        <v>124373.69828</v>
      </c>
      <c r="E20" s="21">
        <v>98108.140339999998</v>
      </c>
      <c r="F20" s="21">
        <v>107912.03999</v>
      </c>
      <c r="G20" s="21">
        <v>117224.69499</v>
      </c>
      <c r="H20" s="13">
        <f>G20+F20+E20+D20</f>
        <v>447618.5736</v>
      </c>
      <c r="I20" s="24"/>
      <c r="J20" s="11">
        <v>2</v>
      </c>
      <c r="K20" s="11">
        <v>47150005.210000001</v>
      </c>
      <c r="L20" s="11"/>
    </row>
    <row r="21" spans="2:12" x14ac:dyDescent="0.25">
      <c r="B21" s="6"/>
      <c r="C21" s="6"/>
      <c r="D21" s="20"/>
      <c r="E21" s="20"/>
      <c r="F21" s="20"/>
      <c r="G21" s="20"/>
      <c r="H21" s="13"/>
      <c r="I21" s="24"/>
      <c r="J21" s="11">
        <v>3</v>
      </c>
      <c r="K21" s="11">
        <v>41570701.509999998</v>
      </c>
      <c r="L21" s="11"/>
    </row>
    <row r="22" spans="2:12" ht="33" customHeight="1" x14ac:dyDescent="0.25">
      <c r="B22" s="48" t="s">
        <v>19</v>
      </c>
      <c r="C22" s="48"/>
      <c r="D22" s="15">
        <f>D24+D25</f>
        <v>20564.765220000001</v>
      </c>
      <c r="E22" s="15">
        <f>E24+E25</f>
        <v>128559.56964</v>
      </c>
      <c r="F22" s="15">
        <f>F24+F25</f>
        <v>0</v>
      </c>
      <c r="G22" s="15">
        <f>G24+G25</f>
        <v>0</v>
      </c>
      <c r="H22" s="13"/>
      <c r="I22" s="24"/>
      <c r="J22" s="11"/>
      <c r="K22" s="12">
        <f>K21+K20+K19</f>
        <v>143029753.01999998</v>
      </c>
      <c r="L22" s="11"/>
    </row>
    <row r="23" spans="2:12" x14ac:dyDescent="0.25">
      <c r="B23" s="6"/>
      <c r="C23" s="5" t="s">
        <v>0</v>
      </c>
      <c r="D23" s="21"/>
      <c r="E23" s="21"/>
      <c r="F23" s="21"/>
      <c r="G23" s="21"/>
      <c r="H23" s="13"/>
      <c r="I23" s="24"/>
      <c r="J23" s="11">
        <v>4</v>
      </c>
      <c r="K23" s="11">
        <v>35803776.869999997</v>
      </c>
      <c r="L23" s="11"/>
    </row>
    <row r="24" spans="2:12" x14ac:dyDescent="0.25">
      <c r="B24" s="6"/>
      <c r="C24" s="6" t="s">
        <v>10</v>
      </c>
      <c r="D24" s="21">
        <f>132</f>
        <v>132</v>
      </c>
      <c r="E24" s="21">
        <f>126085.63223+2473.93741-21247.8428-333.82685</f>
        <v>106977.89999000001</v>
      </c>
      <c r="F24" s="21"/>
      <c r="G24" s="21"/>
      <c r="H24" s="13"/>
      <c r="I24" s="24"/>
      <c r="J24" s="11">
        <v>5</v>
      </c>
      <c r="K24" s="11">
        <v>36747434.619999997</v>
      </c>
      <c r="L24" s="11"/>
    </row>
    <row r="25" spans="2:12" x14ac:dyDescent="0.25">
      <c r="B25" s="6"/>
      <c r="C25" s="9" t="s">
        <v>11</v>
      </c>
      <c r="D25" s="21">
        <f>20054.05213+378.71309</f>
        <v>20432.765220000001</v>
      </c>
      <c r="E25" s="21">
        <f>21247.8428+333.82685</f>
        <v>21581.66965</v>
      </c>
      <c r="F25" s="21"/>
      <c r="G25" s="21"/>
      <c r="H25" s="13"/>
      <c r="I25" s="24"/>
      <c r="J25" s="11">
        <v>6</v>
      </c>
      <c r="K25" s="11">
        <v>40273149.909999996</v>
      </c>
      <c r="L25" s="11"/>
    </row>
    <row r="26" spans="2:12" x14ac:dyDescent="0.25">
      <c r="B26" s="6"/>
      <c r="C26" s="6" t="s">
        <v>12</v>
      </c>
      <c r="D26" s="21"/>
      <c r="E26" s="21"/>
      <c r="F26" s="21"/>
      <c r="G26" s="21"/>
      <c r="H26" s="13"/>
      <c r="I26" s="24"/>
      <c r="J26" s="11"/>
      <c r="K26" s="12">
        <f>K25+K24+K23</f>
        <v>112824361.40000001</v>
      </c>
      <c r="L26" s="11"/>
    </row>
    <row r="27" spans="2:12" x14ac:dyDescent="0.25">
      <c r="B27" s="6"/>
      <c r="C27" s="6"/>
      <c r="D27" s="20"/>
      <c r="E27" s="20"/>
      <c r="F27" s="20"/>
      <c r="G27" s="20"/>
      <c r="H27" s="13"/>
      <c r="I27" s="24"/>
      <c r="J27" s="11">
        <v>7</v>
      </c>
      <c r="K27" s="11">
        <v>45058759.920000002</v>
      </c>
      <c r="L27" s="11"/>
    </row>
    <row r="28" spans="2:12" ht="30" customHeight="1" x14ac:dyDescent="0.25">
      <c r="B28" s="49" t="s">
        <v>20</v>
      </c>
      <c r="C28" s="49"/>
      <c r="D28" s="14"/>
      <c r="E28" s="14"/>
      <c r="F28" s="14"/>
      <c r="G28" s="14"/>
      <c r="H28" s="13"/>
      <c r="I28" s="24"/>
      <c r="J28" s="11">
        <v>8</v>
      </c>
      <c r="K28" s="11">
        <v>42319542.710000001</v>
      </c>
      <c r="L28" s="11"/>
    </row>
    <row r="29" spans="2:12" x14ac:dyDescent="0.25">
      <c r="B29" s="6"/>
      <c r="C29" s="5" t="s">
        <v>0</v>
      </c>
      <c r="D29" s="21"/>
      <c r="E29" s="21"/>
      <c r="F29" s="21"/>
      <c r="G29" s="21"/>
      <c r="H29" s="13"/>
      <c r="I29" s="24"/>
      <c r="J29" s="11">
        <v>9</v>
      </c>
      <c r="K29" s="11">
        <v>36720543.354000002</v>
      </c>
      <c r="L29" s="11"/>
    </row>
    <row r="30" spans="2:12" x14ac:dyDescent="0.25">
      <c r="B30" s="6"/>
      <c r="C30" s="6" t="s">
        <v>21</v>
      </c>
      <c r="D30" s="21"/>
      <c r="E30" s="21"/>
      <c r="F30" s="21"/>
      <c r="G30" s="21"/>
      <c r="H30" s="13"/>
      <c r="I30" s="24"/>
      <c r="J30" s="11"/>
      <c r="K30" s="12">
        <f>K29+K28+K27</f>
        <v>124098845.98400001</v>
      </c>
      <c r="L30" s="11"/>
    </row>
    <row r="31" spans="2:12" x14ac:dyDescent="0.25">
      <c r="B31" s="6"/>
      <c r="C31" s="6" t="s">
        <v>7</v>
      </c>
      <c r="D31" s="18"/>
      <c r="E31" s="18"/>
      <c r="F31" s="18"/>
      <c r="G31" s="18"/>
      <c r="H31" s="16"/>
      <c r="J31" s="11">
        <v>10</v>
      </c>
      <c r="K31" s="11">
        <v>33941320.740000002</v>
      </c>
      <c r="L31" s="11"/>
    </row>
    <row r="32" spans="2:12" x14ac:dyDescent="0.25">
      <c r="B32" s="6"/>
      <c r="C32" s="6" t="s">
        <v>21</v>
      </c>
      <c r="D32" s="18"/>
      <c r="E32" s="18"/>
      <c r="F32" s="18"/>
      <c r="G32" s="18"/>
      <c r="H32" s="16"/>
      <c r="J32" s="11">
        <v>11</v>
      </c>
      <c r="K32" s="11">
        <v>43113346.619999997</v>
      </c>
      <c r="L32" s="11"/>
    </row>
    <row r="33" spans="2:12" x14ac:dyDescent="0.25">
      <c r="B33" s="6"/>
      <c r="C33" s="6" t="s">
        <v>7</v>
      </c>
      <c r="D33" s="18"/>
      <c r="E33" s="18"/>
      <c r="F33" s="18"/>
      <c r="G33" s="18"/>
      <c r="H33" s="16"/>
      <c r="J33" s="11">
        <v>12</v>
      </c>
      <c r="K33" s="11">
        <v>57753731.880000003</v>
      </c>
      <c r="L33" s="11"/>
    </row>
    <row r="34" spans="2:12" x14ac:dyDescent="0.25">
      <c r="B34" s="6"/>
      <c r="C34" s="6" t="s">
        <v>7</v>
      </c>
      <c r="D34" s="18"/>
      <c r="E34" s="18"/>
      <c r="F34" s="18"/>
      <c r="G34" s="18"/>
      <c r="H34" s="16"/>
      <c r="J34" s="11"/>
      <c r="K34" s="12">
        <f>K33+K32+K31</f>
        <v>134808399.24000001</v>
      </c>
      <c r="L34" s="11"/>
    </row>
    <row r="35" spans="2:12" x14ac:dyDescent="0.25">
      <c r="B35" s="6"/>
      <c r="C35" s="6"/>
      <c r="D35" s="18"/>
      <c r="E35" s="18"/>
      <c r="F35" s="18"/>
      <c r="G35" s="18"/>
      <c r="H35" s="16"/>
      <c r="J35" s="11"/>
      <c r="K35" s="11"/>
      <c r="L35" s="11"/>
    </row>
    <row r="36" spans="2:12" x14ac:dyDescent="0.25">
      <c r="B36" s="6"/>
      <c r="C36" s="6"/>
      <c r="D36" s="18"/>
      <c r="E36" s="18"/>
      <c r="F36" s="18"/>
      <c r="G36" s="18"/>
      <c r="H36" s="16"/>
      <c r="J36" s="11"/>
      <c r="K36" s="13">
        <f>K34+K30+K26+K22</f>
        <v>514761359.64400005</v>
      </c>
      <c r="L36" s="11"/>
    </row>
    <row r="37" spans="2:12" x14ac:dyDescent="0.25">
      <c r="B37" s="6"/>
      <c r="C37" s="6"/>
      <c r="D37" s="18"/>
      <c r="E37" s="18"/>
      <c r="F37" s="18"/>
      <c r="G37" s="18"/>
      <c r="H37" s="16"/>
    </row>
    <row r="38" spans="2:12" x14ac:dyDescent="0.25">
      <c r="D38" s="16"/>
      <c r="E38" s="16"/>
      <c r="F38" s="16"/>
      <c r="G38" s="16"/>
      <c r="H38" s="16"/>
    </row>
    <row r="39" spans="2:12" ht="30" customHeight="1" x14ac:dyDescent="0.25">
      <c r="B39" s="45" t="s">
        <v>6</v>
      </c>
      <c r="C39" s="46"/>
      <c r="D39" s="17"/>
      <c r="E39" s="17"/>
      <c r="F39" s="17"/>
      <c r="G39" s="17"/>
      <c r="H39" s="16"/>
    </row>
    <row r="40" spans="2:12" x14ac:dyDescent="0.25">
      <c r="D40" s="16"/>
      <c r="E40" s="16"/>
      <c r="F40" s="16"/>
      <c r="G40" s="16"/>
      <c r="H40" s="16"/>
    </row>
    <row r="41" spans="2:12" x14ac:dyDescent="0.25">
      <c r="D41" s="16"/>
      <c r="E41" s="16"/>
      <c r="F41" s="16"/>
      <c r="G41" s="16"/>
      <c r="H41" s="16"/>
    </row>
  </sheetData>
  <mergeCells count="13">
    <mergeCell ref="B8:C8"/>
    <mergeCell ref="A1:G1"/>
    <mergeCell ref="A2:G2"/>
    <mergeCell ref="B3:C4"/>
    <mergeCell ref="D3:G3"/>
    <mergeCell ref="B6:C6"/>
    <mergeCell ref="B39:C39"/>
    <mergeCell ref="B10:C10"/>
    <mergeCell ref="B11:C11"/>
    <mergeCell ref="B13:C13"/>
    <mergeCell ref="B17:C17"/>
    <mergeCell ref="B22:C22"/>
    <mergeCell ref="B28:C28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topLeftCell="B2" zoomScale="110" zoomScaleNormal="110" workbookViewId="0">
      <selection sqref="A1:G24"/>
    </sheetView>
  </sheetViews>
  <sheetFormatPr defaultRowHeight="15" x14ac:dyDescent="0.25"/>
  <cols>
    <col min="1" max="1" width="9.140625" hidden="1" customWidth="1"/>
    <col min="2" max="2" width="3.5703125" customWidth="1"/>
    <col min="3" max="3" width="47.140625" customWidth="1"/>
    <col min="4" max="7" width="12.85546875" customWidth="1"/>
  </cols>
  <sheetData>
    <row r="1" spans="1:8" ht="33.75" customHeight="1" x14ac:dyDescent="0.25">
      <c r="A1" s="63" t="s">
        <v>27</v>
      </c>
      <c r="B1" s="63"/>
      <c r="C1" s="63"/>
      <c r="D1" s="63"/>
      <c r="E1" s="63"/>
      <c r="F1" s="63"/>
      <c r="G1" s="63"/>
    </row>
    <row r="2" spans="1:8" ht="41.25" customHeight="1" x14ac:dyDescent="0.25">
      <c r="A2" s="64" t="s">
        <v>5</v>
      </c>
      <c r="B2" s="64"/>
      <c r="C2" s="64"/>
      <c r="D2" s="64"/>
      <c r="E2" s="64"/>
      <c r="F2" s="64"/>
      <c r="G2" s="64"/>
    </row>
    <row r="3" spans="1:8" x14ac:dyDescent="0.25">
      <c r="B3" s="65"/>
      <c r="C3" s="65"/>
      <c r="D3" s="66" t="s">
        <v>24</v>
      </c>
      <c r="E3" s="66"/>
      <c r="F3" s="66"/>
      <c r="G3" s="66"/>
    </row>
    <row r="4" spans="1:8" ht="15" customHeight="1" x14ac:dyDescent="0.25">
      <c r="B4" s="65"/>
      <c r="C4" s="65"/>
      <c r="D4" s="27" t="s">
        <v>1</v>
      </c>
      <c r="E4" s="27" t="s">
        <v>2</v>
      </c>
      <c r="F4" s="27" t="s">
        <v>3</v>
      </c>
      <c r="G4" s="27" t="s">
        <v>4</v>
      </c>
    </row>
    <row r="5" spans="1:8" x14ac:dyDescent="0.25">
      <c r="B5" s="26"/>
      <c r="C5" s="26"/>
      <c r="D5" s="28"/>
      <c r="E5" s="28"/>
      <c r="F5" s="28"/>
      <c r="G5" s="28"/>
    </row>
    <row r="6" spans="1:8" ht="31.5" customHeight="1" x14ac:dyDescent="0.25">
      <c r="B6" s="61" t="s">
        <v>31</v>
      </c>
      <c r="C6" s="67"/>
      <c r="D6" s="29">
        <v>4091.9</v>
      </c>
      <c r="E6" s="29">
        <v>3442</v>
      </c>
      <c r="F6" s="29">
        <v>3633.4</v>
      </c>
      <c r="G6" s="29">
        <v>3908</v>
      </c>
    </row>
    <row r="7" spans="1:8" x14ac:dyDescent="0.25">
      <c r="B7" s="30"/>
      <c r="C7" s="30"/>
      <c r="D7" s="31"/>
      <c r="E7" s="31"/>
      <c r="F7" s="31"/>
      <c r="G7" s="31"/>
    </row>
    <row r="8" spans="1:8" ht="30" customHeight="1" x14ac:dyDescent="0.25">
      <c r="B8" s="59" t="s">
        <v>33</v>
      </c>
      <c r="C8" s="60"/>
      <c r="D8" s="29">
        <f>D10+D11</f>
        <v>2625.6</v>
      </c>
      <c r="E8" s="29">
        <f>E10+E11</f>
        <v>2698.5</v>
      </c>
      <c r="F8" s="29">
        <f>F10+F11</f>
        <v>2845.8</v>
      </c>
      <c r="G8" s="29">
        <f>G10+G11</f>
        <v>2767.45</v>
      </c>
      <c r="H8" s="10"/>
    </row>
    <row r="9" spans="1:8" x14ac:dyDescent="0.25">
      <c r="B9" s="30"/>
      <c r="C9" s="32" t="s">
        <v>0</v>
      </c>
      <c r="D9" s="33"/>
      <c r="E9" s="33"/>
      <c r="F9" s="33"/>
      <c r="G9" s="33"/>
      <c r="H9" s="10"/>
    </row>
    <row r="10" spans="1:8" ht="15.75" customHeight="1" x14ac:dyDescent="0.25">
      <c r="B10" s="58" t="s">
        <v>8</v>
      </c>
      <c r="C10" s="58"/>
      <c r="D10" s="33">
        <v>2625.6</v>
      </c>
      <c r="E10" s="33">
        <v>2698.5</v>
      </c>
      <c r="F10" s="33">
        <v>2845.8</v>
      </c>
      <c r="G10" s="33">
        <v>2767.45</v>
      </c>
      <c r="H10" s="10"/>
    </row>
    <row r="11" spans="1:8" ht="15.75" customHeight="1" x14ac:dyDescent="0.25">
      <c r="B11" s="58" t="s">
        <v>23</v>
      </c>
      <c r="C11" s="58"/>
      <c r="D11" s="33"/>
      <c r="E11" s="33"/>
      <c r="F11" s="33"/>
      <c r="G11" s="33"/>
      <c r="H11" s="10"/>
    </row>
    <row r="12" spans="1:8" ht="16.5" customHeight="1" x14ac:dyDescent="0.25">
      <c r="B12" s="30"/>
      <c r="C12" s="30"/>
      <c r="D12" s="31"/>
      <c r="E12" s="31"/>
      <c r="F12" s="31"/>
      <c r="G12" s="31"/>
      <c r="H12" s="10"/>
    </row>
    <row r="13" spans="1:8" ht="42.75" customHeight="1" x14ac:dyDescent="0.25">
      <c r="B13" s="59" t="s">
        <v>29</v>
      </c>
      <c r="C13" s="60"/>
      <c r="D13" s="34">
        <f>D20/D10*100</f>
        <v>26.656383302864107</v>
      </c>
      <c r="E13" s="34">
        <f t="shared" ref="E13:G13" si="0">E20/E10*100</f>
        <v>22.734852695942191</v>
      </c>
      <c r="F13" s="34">
        <f t="shared" si="0"/>
        <v>21.614308805959659</v>
      </c>
      <c r="G13" s="34">
        <f t="shared" si="0"/>
        <v>26.641854414713904</v>
      </c>
      <c r="H13" s="10"/>
    </row>
    <row r="14" spans="1:8" ht="14.25" customHeight="1" x14ac:dyDescent="0.25">
      <c r="B14" s="30"/>
      <c r="C14" s="35" t="s">
        <v>17</v>
      </c>
      <c r="D14" s="34"/>
      <c r="E14" s="34"/>
      <c r="F14" s="34"/>
      <c r="G14" s="34"/>
      <c r="H14" s="10"/>
    </row>
    <row r="15" spans="1:8" ht="14.25" customHeight="1" x14ac:dyDescent="0.25">
      <c r="B15" s="30"/>
      <c r="C15" s="35" t="s">
        <v>9</v>
      </c>
      <c r="D15" s="34"/>
      <c r="E15" s="34"/>
      <c r="F15" s="34"/>
      <c r="G15" s="34"/>
      <c r="H15" s="10"/>
    </row>
    <row r="16" spans="1:8" x14ac:dyDescent="0.25">
      <c r="B16" s="32"/>
      <c r="C16" s="30"/>
      <c r="D16" s="31"/>
      <c r="E16" s="31"/>
      <c r="F16" s="31"/>
      <c r="G16" s="31"/>
      <c r="H16" s="10"/>
    </row>
    <row r="17" spans="2:8" ht="33" customHeight="1" x14ac:dyDescent="0.25">
      <c r="B17" s="61" t="s">
        <v>30</v>
      </c>
      <c r="C17" s="61"/>
      <c r="D17" s="36">
        <f>D19+D20</f>
        <v>699.89</v>
      </c>
      <c r="E17" s="36">
        <f>E19+E20</f>
        <v>613.5</v>
      </c>
      <c r="F17" s="36">
        <f>F19+F20</f>
        <v>615.1</v>
      </c>
      <c r="G17" s="36">
        <f>G19+G20</f>
        <v>737.3</v>
      </c>
      <c r="H17" s="10"/>
    </row>
    <row r="18" spans="2:8" x14ac:dyDescent="0.25">
      <c r="B18" s="37"/>
      <c r="C18" s="32" t="s">
        <v>0</v>
      </c>
      <c r="D18" s="33"/>
      <c r="E18" s="33"/>
      <c r="F18" s="33"/>
      <c r="G18" s="33"/>
      <c r="H18" s="10"/>
    </row>
    <row r="19" spans="2:8" x14ac:dyDescent="0.25">
      <c r="B19" s="37"/>
      <c r="C19" s="35" t="s">
        <v>17</v>
      </c>
      <c r="D19" s="38">
        <f>(D11*D14)/100</f>
        <v>0</v>
      </c>
      <c r="E19" s="38">
        <f>(E11*E14)/100</f>
        <v>0</v>
      </c>
      <c r="F19" s="38">
        <f>(F11*F14)/100</f>
        <v>0</v>
      </c>
      <c r="G19" s="38">
        <f>(G11*G14)/100</f>
        <v>0</v>
      </c>
      <c r="H19" s="10"/>
    </row>
    <row r="20" spans="2:8" x14ac:dyDescent="0.25">
      <c r="B20" s="30"/>
      <c r="C20" s="35" t="s">
        <v>9</v>
      </c>
      <c r="D20" s="33">
        <v>699.89</v>
      </c>
      <c r="E20" s="33">
        <v>613.5</v>
      </c>
      <c r="F20" s="33">
        <v>615.1</v>
      </c>
      <c r="G20" s="33">
        <v>737.3</v>
      </c>
      <c r="H20" s="10"/>
    </row>
    <row r="21" spans="2:8" x14ac:dyDescent="0.25">
      <c r="B21" s="30"/>
      <c r="C21" s="30"/>
      <c r="D21" s="31"/>
      <c r="E21" s="31"/>
      <c r="F21" s="31"/>
      <c r="G21" s="31"/>
      <c r="H21" s="10"/>
    </row>
    <row r="22" spans="2:8" ht="33" customHeight="1" x14ac:dyDescent="0.25">
      <c r="B22" s="61" t="s">
        <v>28</v>
      </c>
      <c r="C22" s="61"/>
      <c r="D22" s="36">
        <f>D24+D25</f>
        <v>750.9</v>
      </c>
      <c r="E22" s="36">
        <f>E24+E25</f>
        <v>655.20000000000005</v>
      </c>
      <c r="F22" s="36">
        <f>F24+F25</f>
        <v>697.1</v>
      </c>
      <c r="G22" s="36">
        <f>G24+G25</f>
        <v>1172.9000000000001</v>
      </c>
      <c r="H22" s="10"/>
    </row>
    <row r="23" spans="2:8" x14ac:dyDescent="0.25">
      <c r="B23" s="30"/>
      <c r="C23" s="32" t="s">
        <v>0</v>
      </c>
      <c r="D23" s="33"/>
      <c r="E23" s="33"/>
      <c r="F23" s="33"/>
      <c r="G23" s="33"/>
      <c r="H23" s="10"/>
    </row>
    <row r="24" spans="2:8" x14ac:dyDescent="0.25">
      <c r="B24" s="30"/>
      <c r="C24" s="30" t="s">
        <v>10</v>
      </c>
      <c r="D24" s="33">
        <v>167.4</v>
      </c>
      <c r="E24" s="33">
        <v>164.4</v>
      </c>
      <c r="F24" s="33">
        <v>179</v>
      </c>
      <c r="G24" s="33">
        <v>522.70000000000005</v>
      </c>
      <c r="H24" s="10"/>
    </row>
    <row r="25" spans="2:8" x14ac:dyDescent="0.25">
      <c r="B25" s="30"/>
      <c r="C25" s="39" t="s">
        <v>11</v>
      </c>
      <c r="D25" s="33">
        <v>583.5</v>
      </c>
      <c r="E25" s="33">
        <v>490.8</v>
      </c>
      <c r="F25" s="33">
        <v>518.1</v>
      </c>
      <c r="G25" s="33">
        <v>650.20000000000005</v>
      </c>
      <c r="H25" s="10"/>
    </row>
    <row r="26" spans="2:8" x14ac:dyDescent="0.25">
      <c r="B26" s="30"/>
      <c r="C26" s="30" t="s">
        <v>12</v>
      </c>
      <c r="D26" s="33"/>
      <c r="E26" s="33"/>
      <c r="F26" s="33"/>
      <c r="G26" s="33"/>
      <c r="H26" s="10"/>
    </row>
    <row r="27" spans="2:8" x14ac:dyDescent="0.25">
      <c r="B27" s="30"/>
      <c r="C27" s="30"/>
      <c r="D27" s="31"/>
      <c r="E27" s="31"/>
      <c r="F27" s="31"/>
      <c r="G27" s="31"/>
      <c r="H27" s="10"/>
    </row>
    <row r="28" spans="2:8" ht="30" customHeight="1" x14ac:dyDescent="0.25">
      <c r="B28" s="62" t="s">
        <v>20</v>
      </c>
      <c r="C28" s="62"/>
      <c r="D28" s="29">
        <v>129.5</v>
      </c>
      <c r="E28" s="29">
        <v>365.4</v>
      </c>
      <c r="F28" s="29">
        <v>579.9</v>
      </c>
      <c r="G28" s="29">
        <v>289.89999999999998</v>
      </c>
      <c r="H28" s="10"/>
    </row>
    <row r="29" spans="2:8" hidden="1" x14ac:dyDescent="0.25">
      <c r="B29" s="30"/>
      <c r="C29" s="32" t="s">
        <v>0</v>
      </c>
      <c r="D29" s="33"/>
      <c r="E29" s="33"/>
      <c r="F29" s="33"/>
      <c r="G29" s="33"/>
      <c r="H29" s="10"/>
    </row>
    <row r="30" spans="2:8" hidden="1" x14ac:dyDescent="0.25">
      <c r="B30" s="30"/>
      <c r="C30" s="30" t="s">
        <v>21</v>
      </c>
      <c r="D30" s="33"/>
      <c r="E30" s="33"/>
      <c r="F30" s="33"/>
      <c r="G30" s="33"/>
      <c r="H30" s="10"/>
    </row>
    <row r="31" spans="2:8" hidden="1" x14ac:dyDescent="0.25">
      <c r="B31" s="30"/>
      <c r="C31" s="30" t="s">
        <v>7</v>
      </c>
      <c r="D31" s="40"/>
      <c r="E31" s="40"/>
      <c r="F31" s="40"/>
      <c r="G31" s="40"/>
      <c r="H31" s="10"/>
    </row>
    <row r="32" spans="2:8" hidden="1" x14ac:dyDescent="0.25">
      <c r="B32" s="30"/>
      <c r="C32" s="30" t="s">
        <v>21</v>
      </c>
      <c r="D32" s="40"/>
      <c r="E32" s="40"/>
      <c r="F32" s="40"/>
      <c r="G32" s="40"/>
      <c r="H32" s="10"/>
    </row>
    <row r="33" spans="2:8" hidden="1" x14ac:dyDescent="0.25">
      <c r="B33" s="30"/>
      <c r="C33" s="30" t="s">
        <v>7</v>
      </c>
      <c r="D33" s="40"/>
      <c r="E33" s="40"/>
      <c r="F33" s="40"/>
      <c r="G33" s="40"/>
      <c r="H33" s="10"/>
    </row>
    <row r="34" spans="2:8" hidden="1" x14ac:dyDescent="0.25">
      <c r="B34" s="30"/>
      <c r="C34" s="30" t="s">
        <v>7</v>
      </c>
      <c r="D34" s="40"/>
      <c r="E34" s="40"/>
      <c r="F34" s="40"/>
      <c r="G34" s="40"/>
      <c r="H34" s="10"/>
    </row>
    <row r="35" spans="2:8" hidden="1" x14ac:dyDescent="0.25">
      <c r="B35" s="30"/>
      <c r="C35" s="30"/>
      <c r="D35" s="40"/>
      <c r="E35" s="40"/>
      <c r="F35" s="40"/>
      <c r="G35" s="40"/>
      <c r="H35" s="10"/>
    </row>
    <row r="36" spans="2:8" hidden="1" x14ac:dyDescent="0.25">
      <c r="B36" s="30"/>
      <c r="C36" s="30"/>
      <c r="D36" s="40"/>
      <c r="E36" s="40"/>
      <c r="F36" s="40"/>
      <c r="G36" s="40"/>
      <c r="H36" s="10"/>
    </row>
    <row r="37" spans="2:8" hidden="1" x14ac:dyDescent="0.25">
      <c r="B37" s="30"/>
      <c r="C37" s="30"/>
      <c r="D37" s="40"/>
      <c r="E37" s="40"/>
      <c r="F37" s="40"/>
      <c r="G37" s="40"/>
      <c r="H37" s="10"/>
    </row>
    <row r="38" spans="2:8" hidden="1" x14ac:dyDescent="0.25">
      <c r="B38" s="41"/>
      <c r="C38" s="41"/>
      <c r="D38" s="42"/>
      <c r="E38" s="42"/>
      <c r="F38" s="42"/>
      <c r="G38" s="42"/>
      <c r="H38" s="10"/>
    </row>
    <row r="39" spans="2:8" ht="30" customHeight="1" x14ac:dyDescent="0.25">
      <c r="B39" s="56" t="s">
        <v>6</v>
      </c>
      <c r="C39" s="57"/>
      <c r="D39" s="43">
        <v>-51.58</v>
      </c>
      <c r="E39" s="43">
        <v>-52.2</v>
      </c>
      <c r="F39" s="43">
        <v>-86.7</v>
      </c>
      <c r="G39" s="43">
        <v>-920.28</v>
      </c>
      <c r="H39" s="10"/>
    </row>
    <row r="40" spans="2:8" x14ac:dyDescent="0.25">
      <c r="D40" s="16"/>
      <c r="E40" s="16"/>
      <c r="F40" s="16"/>
      <c r="G40" s="16"/>
      <c r="H40" s="10"/>
    </row>
    <row r="41" spans="2:8" x14ac:dyDescent="0.25">
      <c r="D41" s="16"/>
      <c r="E41" s="16"/>
      <c r="F41" s="16"/>
      <c r="G41" s="16"/>
      <c r="H41" s="10"/>
    </row>
  </sheetData>
  <mergeCells count="13">
    <mergeCell ref="B8:C8"/>
    <mergeCell ref="A1:G1"/>
    <mergeCell ref="A2:G2"/>
    <mergeCell ref="B3:C4"/>
    <mergeCell ref="D3:G3"/>
    <mergeCell ref="B6:C6"/>
    <mergeCell ref="B39:C39"/>
    <mergeCell ref="B10:C10"/>
    <mergeCell ref="B11:C11"/>
    <mergeCell ref="B13:C13"/>
    <mergeCell ref="B17:C17"/>
    <mergeCell ref="B22:C22"/>
    <mergeCell ref="B28:C28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topLeftCell="B4" zoomScale="110" zoomScaleNormal="110" workbookViewId="0">
      <selection activeCell="K22" sqref="K19:L22"/>
    </sheetView>
  </sheetViews>
  <sheetFormatPr defaultRowHeight="15" x14ac:dyDescent="0.25"/>
  <cols>
    <col min="1" max="1" width="9.140625" hidden="1" customWidth="1"/>
    <col min="2" max="2" width="3.5703125" customWidth="1"/>
    <col min="3" max="3" width="47.140625" customWidth="1"/>
    <col min="4" max="7" width="12.85546875" customWidth="1"/>
  </cols>
  <sheetData>
    <row r="1" spans="1:8" ht="33.75" customHeight="1" x14ac:dyDescent="0.25">
      <c r="A1" s="63" t="s">
        <v>32</v>
      </c>
      <c r="B1" s="63"/>
      <c r="C1" s="63"/>
      <c r="D1" s="63"/>
      <c r="E1" s="63"/>
      <c r="F1" s="63"/>
      <c r="G1" s="63"/>
    </row>
    <row r="2" spans="1:8" ht="41.25" customHeight="1" x14ac:dyDescent="0.25">
      <c r="A2" s="64" t="s">
        <v>5</v>
      </c>
      <c r="B2" s="64"/>
      <c r="C2" s="64"/>
      <c r="D2" s="64"/>
      <c r="E2" s="64"/>
      <c r="F2" s="64"/>
      <c r="G2" s="64"/>
    </row>
    <row r="3" spans="1:8" x14ac:dyDescent="0.25">
      <c r="B3" s="65"/>
      <c r="C3" s="65"/>
      <c r="D3" s="66" t="s">
        <v>26</v>
      </c>
      <c r="E3" s="66"/>
      <c r="F3" s="66"/>
      <c r="G3" s="66"/>
    </row>
    <row r="4" spans="1:8" ht="15" customHeight="1" x14ac:dyDescent="0.25">
      <c r="B4" s="65"/>
      <c r="C4" s="65"/>
      <c r="D4" s="27" t="s">
        <v>1</v>
      </c>
      <c r="E4" s="27" t="s">
        <v>2</v>
      </c>
      <c r="F4" s="27" t="s">
        <v>3</v>
      </c>
      <c r="G4" s="27" t="s">
        <v>4</v>
      </c>
    </row>
    <row r="5" spans="1:8" x14ac:dyDescent="0.25">
      <c r="B5" s="26"/>
      <c r="C5" s="26"/>
      <c r="D5" s="28"/>
      <c r="E5" s="28"/>
      <c r="F5" s="28"/>
      <c r="G5" s="28"/>
    </row>
    <row r="6" spans="1:8" ht="31.5" customHeight="1" x14ac:dyDescent="0.25">
      <c r="B6" s="68" t="s">
        <v>14</v>
      </c>
      <c r="C6" s="69"/>
      <c r="D6" s="29">
        <v>4853.7</v>
      </c>
      <c r="E6" s="29">
        <v>3843.2</v>
      </c>
      <c r="F6" s="29">
        <v>4232.3</v>
      </c>
      <c r="G6" s="29">
        <v>4583.5</v>
      </c>
    </row>
    <row r="7" spans="1:8" x14ac:dyDescent="0.25">
      <c r="B7" s="30"/>
      <c r="C7" s="30"/>
      <c r="D7" s="31"/>
      <c r="E7" s="31"/>
      <c r="F7" s="31"/>
      <c r="G7" s="31"/>
    </row>
    <row r="8" spans="1:8" ht="30" customHeight="1" x14ac:dyDescent="0.25">
      <c r="B8" s="59" t="s">
        <v>33</v>
      </c>
      <c r="C8" s="60"/>
      <c r="D8" s="29">
        <f>D10+D11</f>
        <v>3505.3</v>
      </c>
      <c r="E8" s="29">
        <f>E10+E11</f>
        <v>3161.8</v>
      </c>
      <c r="F8" s="29">
        <f>F10+F11</f>
        <v>3457.1</v>
      </c>
      <c r="G8" s="29">
        <f>G10+G11</f>
        <v>3412.8</v>
      </c>
      <c r="H8" s="10">
        <f>SUM(D8:G8)</f>
        <v>13537</v>
      </c>
    </row>
    <row r="9" spans="1:8" x14ac:dyDescent="0.25">
      <c r="B9" s="30"/>
      <c r="C9" s="32" t="s">
        <v>0</v>
      </c>
      <c r="D9" s="33"/>
      <c r="E9" s="33"/>
      <c r="F9" s="33"/>
      <c r="G9" s="33"/>
      <c r="H9" s="10"/>
    </row>
    <row r="10" spans="1:8" ht="15.75" customHeight="1" x14ac:dyDescent="0.25">
      <c r="B10" s="74" t="s">
        <v>8</v>
      </c>
      <c r="C10" s="75"/>
      <c r="D10" s="33">
        <v>3505.3</v>
      </c>
      <c r="E10" s="33">
        <v>3161.8</v>
      </c>
      <c r="F10" s="33">
        <v>3457.1</v>
      </c>
      <c r="G10" s="33">
        <v>3412.8</v>
      </c>
      <c r="H10" s="10"/>
    </row>
    <row r="11" spans="1:8" ht="15.75" customHeight="1" x14ac:dyDescent="0.25">
      <c r="B11" s="74" t="s">
        <v>23</v>
      </c>
      <c r="C11" s="75"/>
      <c r="D11" s="33"/>
      <c r="E11" s="33"/>
      <c r="F11" s="33"/>
      <c r="G11" s="33"/>
      <c r="H11" s="10"/>
    </row>
    <row r="12" spans="1:8" ht="16.5" customHeight="1" x14ac:dyDescent="0.25">
      <c r="B12" s="30"/>
      <c r="C12" s="30"/>
      <c r="D12" s="31"/>
      <c r="E12" s="31"/>
      <c r="F12" s="31"/>
      <c r="G12" s="31"/>
      <c r="H12" s="10"/>
    </row>
    <row r="13" spans="1:8" ht="40.5" customHeight="1" x14ac:dyDescent="0.25">
      <c r="B13" s="59" t="s">
        <v>29</v>
      </c>
      <c r="C13" s="60"/>
      <c r="D13" s="34">
        <f>D17/D8*100</f>
        <v>24.480073032265427</v>
      </c>
      <c r="E13" s="34">
        <f t="shared" ref="E13:G13" si="0">E17/E8*100</f>
        <v>20.586374849769118</v>
      </c>
      <c r="F13" s="34">
        <f t="shared" si="0"/>
        <v>19.983512192299909</v>
      </c>
      <c r="G13" s="34">
        <f t="shared" si="0"/>
        <v>27.697784810126581</v>
      </c>
      <c r="H13" s="44">
        <f>H17/H8*100</f>
        <v>23.233508162813031</v>
      </c>
    </row>
    <row r="14" spans="1:8" ht="14.25" customHeight="1" x14ac:dyDescent="0.25">
      <c r="B14" s="30"/>
      <c r="C14" s="35" t="s">
        <v>17</v>
      </c>
      <c r="D14" s="34"/>
      <c r="E14" s="34"/>
      <c r="F14" s="34"/>
      <c r="G14" s="34"/>
      <c r="H14" s="10"/>
    </row>
    <row r="15" spans="1:8" ht="14.25" customHeight="1" x14ac:dyDescent="0.25">
      <c r="B15" s="30"/>
      <c r="C15" s="35" t="s">
        <v>9</v>
      </c>
      <c r="D15" s="34"/>
      <c r="E15" s="34"/>
      <c r="F15" s="34"/>
      <c r="G15" s="34"/>
      <c r="H15" s="10"/>
    </row>
    <row r="16" spans="1:8" x14ac:dyDescent="0.25">
      <c r="B16" s="32"/>
      <c r="C16" s="30"/>
      <c r="D16" s="31"/>
      <c r="E16" s="31"/>
      <c r="F16" s="31"/>
      <c r="G16" s="31"/>
      <c r="H16" s="10"/>
    </row>
    <row r="17" spans="2:8" ht="33" customHeight="1" x14ac:dyDescent="0.25">
      <c r="B17" s="61" t="s">
        <v>30</v>
      </c>
      <c r="C17" s="61"/>
      <c r="D17" s="36">
        <f>D19+D20</f>
        <v>858.1</v>
      </c>
      <c r="E17" s="36">
        <f>E19+E20</f>
        <v>650.9</v>
      </c>
      <c r="F17" s="36">
        <f>F19+F20</f>
        <v>690.85</v>
      </c>
      <c r="G17" s="36">
        <f>G19+G20</f>
        <v>945.27</v>
      </c>
      <c r="H17" s="10">
        <f>SUM(D17:G17)</f>
        <v>3145.12</v>
      </c>
    </row>
    <row r="18" spans="2:8" x14ac:dyDescent="0.25">
      <c r="B18" s="37"/>
      <c r="C18" s="32" t="s">
        <v>0</v>
      </c>
      <c r="D18" s="33"/>
      <c r="E18" s="33"/>
      <c r="F18" s="33"/>
      <c r="G18" s="33"/>
      <c r="H18" s="10"/>
    </row>
    <row r="19" spans="2:8" x14ac:dyDescent="0.25">
      <c r="B19" s="37"/>
      <c r="C19" s="35" t="s">
        <v>17</v>
      </c>
      <c r="D19" s="38">
        <f>(D11*D14)/100</f>
        <v>0</v>
      </c>
      <c r="E19" s="38">
        <f>(E11*E14)/100</f>
        <v>0</v>
      </c>
      <c r="F19" s="38">
        <f>(F11*F14)/100</f>
        <v>0</v>
      </c>
      <c r="G19" s="38">
        <f>(G11*G14)/100</f>
        <v>0</v>
      </c>
      <c r="H19" s="10"/>
    </row>
    <row r="20" spans="2:8" x14ac:dyDescent="0.25">
      <c r="B20" s="30"/>
      <c r="C20" s="35" t="s">
        <v>9</v>
      </c>
      <c r="D20" s="33">
        <v>858.1</v>
      </c>
      <c r="E20" s="33">
        <v>650.9</v>
      </c>
      <c r="F20" s="33">
        <v>690.85</v>
      </c>
      <c r="G20" s="33">
        <v>945.27</v>
      </c>
      <c r="H20" s="10"/>
    </row>
    <row r="21" spans="2:8" x14ac:dyDescent="0.25">
      <c r="B21" s="30"/>
      <c r="C21" s="30"/>
      <c r="D21" s="31"/>
      <c r="E21" s="31"/>
      <c r="F21" s="31"/>
      <c r="G21" s="31"/>
      <c r="H21" s="10"/>
    </row>
    <row r="22" spans="2:8" ht="33" customHeight="1" x14ac:dyDescent="0.25">
      <c r="B22" s="68" t="s">
        <v>28</v>
      </c>
      <c r="C22" s="69"/>
      <c r="D22" s="36">
        <f>D24+D25</f>
        <v>868.1</v>
      </c>
      <c r="E22" s="36">
        <f>E24+E25</f>
        <v>735.4</v>
      </c>
      <c r="F22" s="36">
        <f>F24+F25</f>
        <v>958.4</v>
      </c>
      <c r="G22" s="36">
        <f>G24+G25</f>
        <v>1210.4000000000001</v>
      </c>
      <c r="H22" s="10"/>
    </row>
    <row r="23" spans="2:8" x14ac:dyDescent="0.25">
      <c r="B23" s="30"/>
      <c r="C23" s="32" t="s">
        <v>0</v>
      </c>
      <c r="D23" s="33"/>
      <c r="E23" s="33"/>
      <c r="F23" s="33"/>
      <c r="G23" s="33"/>
      <c r="H23" s="10"/>
    </row>
    <row r="24" spans="2:8" x14ac:dyDescent="0.25">
      <c r="B24" s="30"/>
      <c r="C24" s="30" t="s">
        <v>10</v>
      </c>
      <c r="D24" s="33">
        <v>179.1</v>
      </c>
      <c r="E24" s="33">
        <v>188.4</v>
      </c>
      <c r="F24" s="33">
        <v>357.4</v>
      </c>
      <c r="G24" s="33">
        <v>474.4</v>
      </c>
      <c r="H24" s="10"/>
    </row>
    <row r="25" spans="2:8" x14ac:dyDescent="0.25">
      <c r="B25" s="30"/>
      <c r="C25" s="39" t="s">
        <v>11</v>
      </c>
      <c r="D25" s="33">
        <v>689</v>
      </c>
      <c r="E25" s="33">
        <v>547</v>
      </c>
      <c r="F25" s="33">
        <v>601</v>
      </c>
      <c r="G25" s="33">
        <v>736</v>
      </c>
      <c r="H25" s="10"/>
    </row>
    <row r="26" spans="2:8" x14ac:dyDescent="0.25">
      <c r="B26" s="30"/>
      <c r="C26" s="30" t="s">
        <v>12</v>
      </c>
      <c r="D26" s="33"/>
      <c r="E26" s="33"/>
      <c r="F26" s="33"/>
      <c r="G26" s="33"/>
      <c r="H26" s="10"/>
    </row>
    <row r="27" spans="2:8" x14ac:dyDescent="0.25">
      <c r="B27" s="30"/>
      <c r="C27" s="30"/>
      <c r="D27" s="31"/>
      <c r="E27" s="31"/>
      <c r="F27" s="31"/>
      <c r="G27" s="31"/>
      <c r="H27" s="10"/>
    </row>
    <row r="28" spans="2:8" ht="30" customHeight="1" x14ac:dyDescent="0.25">
      <c r="B28" s="70" t="s">
        <v>20</v>
      </c>
      <c r="C28" s="71"/>
      <c r="D28" s="29">
        <v>729.4</v>
      </c>
      <c r="E28" s="29">
        <v>838.4</v>
      </c>
      <c r="F28" s="29">
        <v>1443.3</v>
      </c>
      <c r="G28" s="29">
        <v>1199.3</v>
      </c>
      <c r="H28" s="10"/>
    </row>
    <row r="29" spans="2:8" ht="30" customHeight="1" x14ac:dyDescent="0.25">
      <c r="B29" s="72" t="s">
        <v>6</v>
      </c>
      <c r="C29" s="73"/>
      <c r="D29" s="29">
        <v>-6.5861840100000002</v>
      </c>
      <c r="E29" s="29">
        <v>-55.087800610000002</v>
      </c>
      <c r="F29" s="29">
        <v>-262.61269140999997</v>
      </c>
      <c r="G29" s="29">
        <v>-352.6</v>
      </c>
      <c r="H29" s="10"/>
    </row>
    <row r="30" spans="2:8" x14ac:dyDescent="0.25">
      <c r="D30" s="16"/>
      <c r="E30" s="16"/>
      <c r="F30" s="16"/>
      <c r="G30" s="16"/>
      <c r="H30" s="10"/>
    </row>
    <row r="31" spans="2:8" x14ac:dyDescent="0.25">
      <c r="D31" s="16"/>
      <c r="E31" s="16"/>
      <c r="F31" s="16"/>
      <c r="G31" s="16"/>
      <c r="H31" s="10"/>
    </row>
  </sheetData>
  <mergeCells count="13">
    <mergeCell ref="A1:G1"/>
    <mergeCell ref="A2:G2"/>
    <mergeCell ref="B3:C4"/>
    <mergeCell ref="D3:G3"/>
    <mergeCell ref="B6:C6"/>
    <mergeCell ref="B22:C22"/>
    <mergeCell ref="B28:C28"/>
    <mergeCell ref="B29:C29"/>
    <mergeCell ref="B8:C8"/>
    <mergeCell ref="B10:C10"/>
    <mergeCell ref="B17:C17"/>
    <mergeCell ref="B11:C11"/>
    <mergeCell ref="B13:C13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tabSelected="1" topLeftCell="B13" zoomScale="110" zoomScaleNormal="110" workbookViewId="0">
      <selection activeCell="E28" sqref="E28"/>
    </sheetView>
  </sheetViews>
  <sheetFormatPr defaultRowHeight="15" x14ac:dyDescent="0.25"/>
  <cols>
    <col min="1" max="1" width="9.85546875" hidden="1" customWidth="1"/>
    <col min="2" max="2" width="3.5703125" customWidth="1"/>
    <col min="3" max="3" width="47.140625" customWidth="1"/>
    <col min="4" max="7" width="12.85546875" customWidth="1"/>
  </cols>
  <sheetData>
    <row r="1" spans="1:9" ht="33.75" customHeight="1" x14ac:dyDescent="0.25">
      <c r="A1" s="63" t="s">
        <v>34</v>
      </c>
      <c r="B1" s="63"/>
      <c r="C1" s="63"/>
      <c r="D1" s="63"/>
      <c r="E1" s="63"/>
      <c r="F1" s="63"/>
      <c r="G1" s="63"/>
    </row>
    <row r="2" spans="1:9" ht="41.25" customHeight="1" x14ac:dyDescent="0.25">
      <c r="A2" s="64" t="s">
        <v>5</v>
      </c>
      <c r="B2" s="64"/>
      <c r="C2" s="64"/>
      <c r="D2" s="64"/>
      <c r="E2" s="64"/>
      <c r="F2" s="64"/>
      <c r="G2" s="64"/>
    </row>
    <row r="3" spans="1:9" x14ac:dyDescent="0.25">
      <c r="B3" s="65"/>
      <c r="C3" s="65"/>
      <c r="D3" s="66" t="s">
        <v>25</v>
      </c>
      <c r="E3" s="66"/>
      <c r="F3" s="66"/>
      <c r="G3" s="66"/>
    </row>
    <row r="4" spans="1:9" ht="15" customHeight="1" x14ac:dyDescent="0.25">
      <c r="B4" s="65"/>
      <c r="C4" s="65"/>
      <c r="D4" s="27" t="s">
        <v>1</v>
      </c>
      <c r="E4" s="27" t="s">
        <v>2</v>
      </c>
      <c r="F4" s="27" t="s">
        <v>3</v>
      </c>
      <c r="G4" s="27" t="s">
        <v>4</v>
      </c>
    </row>
    <row r="5" spans="1:9" x14ac:dyDescent="0.25">
      <c r="B5" s="26"/>
      <c r="C5" s="26"/>
      <c r="D5" s="28"/>
      <c r="E5" s="28"/>
      <c r="F5" s="28"/>
      <c r="G5" s="28"/>
    </row>
    <row r="6" spans="1:9" ht="31.5" customHeight="1" x14ac:dyDescent="0.25">
      <c r="B6" s="61" t="s">
        <v>14</v>
      </c>
      <c r="C6" s="67"/>
      <c r="D6" s="29">
        <v>4906.6000000000004</v>
      </c>
      <c r="E6" s="29">
        <v>4211.8</v>
      </c>
      <c r="F6" s="29">
        <v>4441.6000000000004</v>
      </c>
      <c r="G6" s="29">
        <v>4312.6000000000004</v>
      </c>
    </row>
    <row r="7" spans="1:9" x14ac:dyDescent="0.25">
      <c r="B7" s="30"/>
      <c r="C7" s="30"/>
      <c r="D7" s="31"/>
      <c r="E7" s="31"/>
      <c r="F7" s="31"/>
      <c r="G7" s="31"/>
    </row>
    <row r="8" spans="1:9" ht="30" customHeight="1" x14ac:dyDescent="0.25">
      <c r="B8" s="76" t="s">
        <v>15</v>
      </c>
      <c r="C8" s="76"/>
      <c r="D8" s="29">
        <f>D10+D11</f>
        <v>3608.2</v>
      </c>
      <c r="E8" s="29">
        <f>E10+E11</f>
        <v>3420</v>
      </c>
      <c r="F8" s="29">
        <f>F10+F11</f>
        <v>3659.4</v>
      </c>
      <c r="G8" s="29">
        <f>G10+G11</f>
        <v>3358.2</v>
      </c>
      <c r="H8" s="10"/>
      <c r="I8" s="10"/>
    </row>
    <row r="9" spans="1:9" x14ac:dyDescent="0.25">
      <c r="B9" s="30"/>
      <c r="C9" s="32" t="s">
        <v>0</v>
      </c>
      <c r="D9" s="33"/>
      <c r="E9" s="33"/>
      <c r="F9" s="33"/>
      <c r="G9" s="33"/>
      <c r="H9" s="10"/>
      <c r="I9" s="10"/>
    </row>
    <row r="10" spans="1:9" ht="15.75" customHeight="1" x14ac:dyDescent="0.25">
      <c r="B10" s="58" t="s">
        <v>8</v>
      </c>
      <c r="C10" s="58"/>
      <c r="D10" s="33">
        <v>3608.2</v>
      </c>
      <c r="E10" s="33">
        <v>3420</v>
      </c>
      <c r="F10" s="33">
        <v>3659.4</v>
      </c>
      <c r="G10" s="33">
        <v>3358.2</v>
      </c>
      <c r="H10" s="10"/>
      <c r="I10" s="10"/>
    </row>
    <row r="11" spans="1:9" ht="15.75" customHeight="1" x14ac:dyDescent="0.25">
      <c r="B11" s="58" t="s">
        <v>23</v>
      </c>
      <c r="C11" s="58"/>
      <c r="D11" s="33"/>
      <c r="E11" s="33"/>
      <c r="F11" s="33"/>
      <c r="G11" s="33"/>
      <c r="H11" s="10"/>
      <c r="I11" s="10"/>
    </row>
    <row r="12" spans="1:9" ht="16.5" customHeight="1" x14ac:dyDescent="0.25">
      <c r="B12" s="30"/>
      <c r="C12" s="30"/>
      <c r="D12" s="31"/>
      <c r="E12" s="31"/>
      <c r="F12" s="31"/>
      <c r="G12" s="31"/>
      <c r="H12" s="10"/>
      <c r="I12" s="10"/>
    </row>
    <row r="13" spans="1:9" ht="48.75" customHeight="1" x14ac:dyDescent="0.25">
      <c r="B13" s="61" t="s">
        <v>35</v>
      </c>
      <c r="C13" s="61"/>
      <c r="D13" s="34">
        <f>D17/D8*100</f>
        <v>28.063854553516993</v>
      </c>
      <c r="E13" s="34">
        <f t="shared" ref="E13:G13" si="0">E17/E8*100</f>
        <v>24.345029239766085</v>
      </c>
      <c r="F13" s="34">
        <f t="shared" si="0"/>
        <v>24.648849538175657</v>
      </c>
      <c r="G13" s="34">
        <f t="shared" si="0"/>
        <v>29.926746471323924</v>
      </c>
      <c r="H13" s="10"/>
      <c r="I13" s="10"/>
    </row>
    <row r="14" spans="1:9" ht="14.25" customHeight="1" x14ac:dyDescent="0.25">
      <c r="B14" s="30"/>
      <c r="C14" s="35" t="s">
        <v>17</v>
      </c>
      <c r="D14" s="34"/>
      <c r="E14" s="34"/>
      <c r="F14" s="34"/>
      <c r="G14" s="34"/>
      <c r="H14" s="10"/>
      <c r="I14" s="10"/>
    </row>
    <row r="15" spans="1:9" ht="14.25" customHeight="1" x14ac:dyDescent="0.25">
      <c r="B15" s="30"/>
      <c r="C15" s="35" t="s">
        <v>9</v>
      </c>
      <c r="D15" s="34"/>
      <c r="E15" s="34"/>
      <c r="F15" s="34"/>
      <c r="G15" s="34"/>
      <c r="H15" s="10"/>
      <c r="I15" s="10"/>
    </row>
    <row r="16" spans="1:9" x14ac:dyDescent="0.25">
      <c r="B16" s="32"/>
      <c r="C16" s="30"/>
      <c r="D16" s="31"/>
      <c r="E16" s="31"/>
      <c r="F16" s="31"/>
      <c r="G16" s="31"/>
      <c r="H16" s="10"/>
      <c r="I16" s="10"/>
    </row>
    <row r="17" spans="2:9" ht="33" customHeight="1" x14ac:dyDescent="0.25">
      <c r="B17" s="61" t="s">
        <v>18</v>
      </c>
      <c r="C17" s="61"/>
      <c r="D17" s="36">
        <f>D19+D20</f>
        <v>1012.6</v>
      </c>
      <c r="E17" s="36">
        <f>E19+E20</f>
        <v>832.6</v>
      </c>
      <c r="F17" s="36">
        <f>F19+F20</f>
        <v>902</v>
      </c>
      <c r="G17" s="36">
        <f>G19+G20</f>
        <v>1005</v>
      </c>
      <c r="H17" s="10"/>
      <c r="I17" s="10"/>
    </row>
    <row r="18" spans="2:9" x14ac:dyDescent="0.25">
      <c r="B18" s="37"/>
      <c r="C18" s="32" t="s">
        <v>0</v>
      </c>
      <c r="D18" s="33"/>
      <c r="E18" s="33"/>
      <c r="F18" s="33"/>
      <c r="G18" s="33"/>
      <c r="H18" s="10"/>
      <c r="I18" s="10"/>
    </row>
    <row r="19" spans="2:9" x14ac:dyDescent="0.25">
      <c r="B19" s="37"/>
      <c r="C19" s="35" t="s">
        <v>17</v>
      </c>
      <c r="D19" s="38">
        <v>0</v>
      </c>
      <c r="E19" s="38">
        <v>0</v>
      </c>
      <c r="F19" s="38">
        <v>0</v>
      </c>
      <c r="G19" s="38">
        <v>0</v>
      </c>
      <c r="H19" s="10"/>
      <c r="I19" s="10"/>
    </row>
    <row r="20" spans="2:9" x14ac:dyDescent="0.25">
      <c r="B20" s="30"/>
      <c r="C20" s="35" t="s">
        <v>9</v>
      </c>
      <c r="D20" s="38">
        <v>1012.6</v>
      </c>
      <c r="E20" s="38">
        <v>832.6</v>
      </c>
      <c r="F20" s="38">
        <v>902</v>
      </c>
      <c r="G20" s="38">
        <v>1005</v>
      </c>
      <c r="H20" s="10"/>
      <c r="I20" s="10"/>
    </row>
    <row r="21" spans="2:9" x14ac:dyDescent="0.25">
      <c r="B21" s="30"/>
      <c r="C21" s="30"/>
      <c r="D21" s="31"/>
      <c r="E21" s="31"/>
      <c r="F21" s="31"/>
      <c r="G21" s="31"/>
      <c r="H21" s="10"/>
      <c r="I21" s="10"/>
    </row>
    <row r="22" spans="2:9" ht="33" customHeight="1" x14ac:dyDescent="0.25">
      <c r="B22" s="61" t="s">
        <v>28</v>
      </c>
      <c r="C22" s="61"/>
      <c r="D22" s="36">
        <f>D24+D25</f>
        <v>1058.6999999999998</v>
      </c>
      <c r="E22" s="36">
        <f>E24+E25</f>
        <v>864.30000000000007</v>
      </c>
      <c r="F22" s="36">
        <f>F24+F25</f>
        <v>873.9</v>
      </c>
      <c r="G22" s="36">
        <f>G24+G25</f>
        <v>896.3</v>
      </c>
      <c r="H22" s="10"/>
      <c r="I22" s="10"/>
    </row>
    <row r="23" spans="2:9" x14ac:dyDescent="0.25">
      <c r="B23" s="30"/>
      <c r="C23" s="32" t="s">
        <v>0</v>
      </c>
      <c r="D23" s="33"/>
      <c r="E23" s="33"/>
      <c r="F23" s="33"/>
      <c r="G23" s="33"/>
      <c r="H23" s="10"/>
      <c r="I23" s="10"/>
    </row>
    <row r="24" spans="2:9" x14ac:dyDescent="0.25">
      <c r="B24" s="30"/>
      <c r="C24" s="30" t="s">
        <v>10</v>
      </c>
      <c r="D24" s="33">
        <v>268.39999999999998</v>
      </c>
      <c r="E24" s="33">
        <v>191.1</v>
      </c>
      <c r="F24" s="33">
        <v>156.1</v>
      </c>
      <c r="G24" s="33">
        <v>201.8</v>
      </c>
      <c r="H24" s="10"/>
      <c r="I24" s="10"/>
    </row>
    <row r="25" spans="2:9" x14ac:dyDescent="0.25">
      <c r="B25" s="30"/>
      <c r="C25" s="39" t="s">
        <v>11</v>
      </c>
      <c r="D25" s="33">
        <v>790.3</v>
      </c>
      <c r="E25" s="33">
        <v>673.2</v>
      </c>
      <c r="F25" s="33">
        <v>717.8</v>
      </c>
      <c r="G25" s="33">
        <v>694.5</v>
      </c>
      <c r="H25" s="10"/>
      <c r="I25" s="10"/>
    </row>
    <row r="26" spans="2:9" x14ac:dyDescent="0.25">
      <c r="B26" s="30"/>
      <c r="C26" s="30" t="s">
        <v>12</v>
      </c>
      <c r="D26" s="33"/>
      <c r="E26" s="33"/>
      <c r="F26" s="33"/>
      <c r="G26" s="33"/>
      <c r="H26" s="10"/>
      <c r="I26" s="10"/>
    </row>
    <row r="27" spans="2:9" x14ac:dyDescent="0.25">
      <c r="B27" s="30"/>
      <c r="C27" s="30"/>
      <c r="D27" s="31"/>
      <c r="E27" s="31"/>
      <c r="F27" s="31"/>
      <c r="G27" s="31"/>
      <c r="H27" s="10"/>
      <c r="I27" s="10"/>
    </row>
    <row r="28" spans="2:9" ht="30" customHeight="1" x14ac:dyDescent="0.25">
      <c r="B28" s="62" t="s">
        <v>20</v>
      </c>
      <c r="C28" s="62"/>
      <c r="D28" s="29">
        <v>1103.3</v>
      </c>
      <c r="E28" s="29">
        <v>1210.7</v>
      </c>
      <c r="F28" s="29">
        <v>1463.3</v>
      </c>
      <c r="G28" s="29">
        <v>1386.3</v>
      </c>
      <c r="H28" s="10"/>
      <c r="I28" s="10"/>
    </row>
    <row r="29" spans="2:9" ht="30" customHeight="1" x14ac:dyDescent="0.25">
      <c r="B29" s="56" t="s">
        <v>6</v>
      </c>
      <c r="C29" s="57"/>
      <c r="D29" s="43">
        <f>D17-D22</f>
        <v>-46.099999999999795</v>
      </c>
      <c r="E29" s="43">
        <f>E17-E22</f>
        <v>-31.700000000000045</v>
      </c>
      <c r="F29" s="43">
        <f>F17-F22</f>
        <v>28.100000000000023</v>
      </c>
      <c r="G29" s="43">
        <f>G17-G22</f>
        <v>108.70000000000005</v>
      </c>
      <c r="H29" s="10"/>
      <c r="I29" s="10"/>
    </row>
    <row r="30" spans="2:9" x14ac:dyDescent="0.25">
      <c r="D30" s="16"/>
      <c r="E30" s="16"/>
      <c r="F30" s="16"/>
      <c r="G30" s="16"/>
      <c r="H30" s="10"/>
      <c r="I30" s="10"/>
    </row>
    <row r="31" spans="2:9" x14ac:dyDescent="0.25">
      <c r="D31" s="16"/>
      <c r="E31" s="16"/>
      <c r="F31" s="16"/>
      <c r="G31" s="16"/>
      <c r="H31" s="10"/>
      <c r="I31" s="10"/>
    </row>
  </sheetData>
  <mergeCells count="13">
    <mergeCell ref="B8:C8"/>
    <mergeCell ref="A1:G1"/>
    <mergeCell ref="A2:G2"/>
    <mergeCell ref="B3:C4"/>
    <mergeCell ref="D3:G3"/>
    <mergeCell ref="B6:C6"/>
    <mergeCell ref="B29:C29"/>
    <mergeCell ref="B10:C10"/>
    <mergeCell ref="B11:C11"/>
    <mergeCell ref="B13:C13"/>
    <mergeCell ref="B17:C17"/>
    <mergeCell ref="B22:C22"/>
    <mergeCell ref="B28:C28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OPEX (3)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 Павел А.</dc:creator>
  <cp:lastModifiedBy>Экономист</cp:lastModifiedBy>
  <cp:lastPrinted>2024-03-14T08:56:02Z</cp:lastPrinted>
  <dcterms:created xsi:type="dcterms:W3CDTF">2020-02-10T15:02:25Z</dcterms:created>
  <dcterms:modified xsi:type="dcterms:W3CDTF">2024-03-14T10:50:36Z</dcterms:modified>
</cp:coreProperties>
</file>